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y data\Postdoc\Bott_Michael_GoxR\2019-05-22_DasBox-Kultivierung\"/>
    </mc:Choice>
  </mc:AlternateContent>
  <bookViews>
    <workbookView xWindow="0" yWindow="0" windowWidth="21570" windowHeight="9405"/>
  </bookViews>
  <sheets>
    <sheet name="Vorkulturen" sheetId="1" r:id="rId1"/>
    <sheet name="DASBOX-Kultivierung" sheetId="2" r:id="rId2"/>
    <sheet name="DASBOX-Einstellunge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C9" i="2"/>
  <c r="F8" i="2" l="1"/>
  <c r="E8" i="2"/>
  <c r="D8" i="2"/>
  <c r="C8" i="2"/>
  <c r="F7" i="2"/>
  <c r="E7" i="2"/>
  <c r="D7" i="2"/>
  <c r="C7" i="2"/>
  <c r="F6" i="2"/>
  <c r="D6" i="2"/>
  <c r="C6" i="2"/>
  <c r="E8" i="1" l="1"/>
  <c r="D8" i="1"/>
  <c r="C8" i="1"/>
  <c r="B8" i="1"/>
  <c r="I8" i="1" l="1"/>
  <c r="I10" i="1" s="1"/>
  <c r="J8" i="1"/>
  <c r="J10" i="1" s="1"/>
  <c r="K8" i="1"/>
  <c r="K10" i="1" s="1"/>
  <c r="H8" i="1"/>
  <c r="H10" i="1" s="1"/>
</calcChain>
</file>

<file path=xl/sharedStrings.xml><?xml version="1.0" encoding="utf-8"?>
<sst xmlns="http://schemas.openxmlformats.org/spreadsheetml/2006/main" count="42" uniqueCount="23">
  <si>
    <t>1. VK</t>
  </si>
  <si>
    <t>2. VK</t>
  </si>
  <si>
    <t>OD 2. VK</t>
  </si>
  <si>
    <t>∆hsdR I</t>
  </si>
  <si>
    <t>∆hsdR II</t>
  </si>
  <si>
    <t>∆hsdR ∆goxR I</t>
  </si>
  <si>
    <t>∆hsdR ∆goxR II</t>
  </si>
  <si>
    <t>Taken</t>
  </si>
  <si>
    <t>Spin down</t>
  </si>
  <si>
    <t>Saline</t>
  </si>
  <si>
    <t xml:space="preserve">15 mL </t>
  </si>
  <si>
    <t>100 mL shaking flasks with three baffles</t>
  </si>
  <si>
    <t>Gox-Media 4% Mannitol</t>
  </si>
  <si>
    <t>Reactor 1</t>
  </si>
  <si>
    <t>Reactor 2</t>
  </si>
  <si>
    <t>Reactor 3</t>
  </si>
  <si>
    <t>Reactor 4</t>
  </si>
  <si>
    <t>Inoculation</t>
  </si>
  <si>
    <t xml:space="preserve">mL </t>
  </si>
  <si>
    <t>Taken up in Saline</t>
  </si>
  <si>
    <t>Cef50</t>
  </si>
  <si>
    <t>h</t>
  </si>
  <si>
    <t>O2-Limitation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</si>
</sst>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1" xfId="0" applyFont="1" applyBorder="1"/>
    <xf numFmtId="20" fontId="0" fillId="0" borderId="1" xfId="0" applyNumberFormat="1" applyBorder="1"/>
    <xf numFmtId="14" fontId="0" fillId="0" borderId="1" xfId="0" applyNumberFormat="1" applyBorder="1"/>
    <xf numFmtId="0" fontId="1" fillId="0" borderId="1" xfId="0" applyFont="1" applyFill="1" applyBorder="1"/>
    <xf numFmtId="0" fontId="0" fillId="0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H14" sqref="H14"/>
    </sheetView>
  </sheetViews>
  <sheetFormatPr baseColWidth="10" defaultRowHeight="15" x14ac:dyDescent="0.25"/>
  <cols>
    <col min="4" max="4" width="13.28515625" bestFit="1" customWidth="1"/>
    <col min="5" max="5" width="13.85546875" bestFit="1" customWidth="1"/>
    <col min="7" max="7" width="15.42578125" bestFit="1" customWidth="1"/>
    <col min="10" max="10" width="13.28515625" bestFit="1" customWidth="1"/>
    <col min="11" max="11" width="13.85546875" bestFit="1" customWidth="1"/>
  </cols>
  <sheetData>
    <row r="1" spans="1:15" x14ac:dyDescent="0.25">
      <c r="B1" t="s">
        <v>12</v>
      </c>
      <c r="C1" t="s">
        <v>20</v>
      </c>
    </row>
    <row r="3" spans="1:15" x14ac:dyDescent="0.25">
      <c r="A3" s="2" t="s">
        <v>0</v>
      </c>
      <c r="B3" s="5">
        <v>43599</v>
      </c>
      <c r="C3" t="s">
        <v>10</v>
      </c>
      <c r="D3" t="s">
        <v>11</v>
      </c>
    </row>
    <row r="4" spans="1:15" x14ac:dyDescent="0.25">
      <c r="A4" s="2" t="s">
        <v>1</v>
      </c>
      <c r="B4" s="5">
        <v>43600</v>
      </c>
    </row>
    <row r="5" spans="1:15" x14ac:dyDescent="0.25">
      <c r="B5" s="1"/>
    </row>
    <row r="6" spans="1:15" x14ac:dyDescent="0.25">
      <c r="A6" s="2"/>
      <c r="B6" s="2" t="s">
        <v>13</v>
      </c>
      <c r="C6" s="2" t="s">
        <v>14</v>
      </c>
      <c r="D6" s="2" t="s">
        <v>15</v>
      </c>
      <c r="E6" s="2" t="s">
        <v>16</v>
      </c>
      <c r="G6" s="2"/>
      <c r="H6" s="2" t="s">
        <v>13</v>
      </c>
      <c r="I6" s="2" t="s">
        <v>14</v>
      </c>
      <c r="J6" s="2" t="s">
        <v>15</v>
      </c>
      <c r="K6" s="2" t="s">
        <v>16</v>
      </c>
      <c r="L6" s="2"/>
    </row>
    <row r="7" spans="1:15" x14ac:dyDescent="0.25">
      <c r="A7" s="2" t="s">
        <v>2</v>
      </c>
      <c r="B7" s="3" t="s">
        <v>3</v>
      </c>
      <c r="C7" s="3" t="s">
        <v>4</v>
      </c>
      <c r="D7" s="3" t="s">
        <v>5</v>
      </c>
      <c r="E7" s="3" t="s">
        <v>6</v>
      </c>
      <c r="G7" s="2" t="s">
        <v>17</v>
      </c>
      <c r="H7" s="3" t="s">
        <v>3</v>
      </c>
      <c r="I7" s="3" t="s">
        <v>4</v>
      </c>
      <c r="J7" s="3" t="s">
        <v>5</v>
      </c>
      <c r="K7" s="3" t="s">
        <v>6</v>
      </c>
      <c r="L7" s="2"/>
    </row>
    <row r="8" spans="1:15" x14ac:dyDescent="0.25">
      <c r="A8" s="4">
        <v>0.29166666666666669</v>
      </c>
      <c r="B8" s="2">
        <f>0.126*20</f>
        <v>2.52</v>
      </c>
      <c r="C8" s="2">
        <f>0.115*20</f>
        <v>2.3000000000000003</v>
      </c>
      <c r="D8" s="2">
        <f>0.08*20</f>
        <v>1.6</v>
      </c>
      <c r="E8" s="2">
        <f>0.094*20</f>
        <v>1.88</v>
      </c>
      <c r="G8" s="2"/>
      <c r="H8" s="2">
        <f>200/B8*0.3</f>
        <v>23.80952380952381</v>
      </c>
      <c r="I8" s="2">
        <f>200/C8*0.3</f>
        <v>26.086956521739125</v>
      </c>
      <c r="J8" s="2">
        <f>200/D8*0.3</f>
        <v>37.5</v>
      </c>
      <c r="K8" s="2">
        <f>200/E8*0.3</f>
        <v>31.914893617021278</v>
      </c>
      <c r="L8" s="2"/>
    </row>
    <row r="9" spans="1:15" x14ac:dyDescent="0.25">
      <c r="G9" s="2"/>
      <c r="H9" s="2"/>
      <c r="I9" s="2"/>
      <c r="J9" s="2"/>
      <c r="K9" s="2"/>
      <c r="L9" s="2"/>
    </row>
    <row r="10" spans="1:15" x14ac:dyDescent="0.25">
      <c r="G10" s="2" t="s">
        <v>7</v>
      </c>
      <c r="H10" s="2">
        <f>H8+3</f>
        <v>26.80952380952381</v>
      </c>
      <c r="I10" s="2">
        <f>I8+3</f>
        <v>29.086956521739125</v>
      </c>
      <c r="J10" s="2">
        <f>J8+3</f>
        <v>40.5</v>
      </c>
      <c r="K10" s="2">
        <f>K8+3</f>
        <v>34.914893617021278</v>
      </c>
      <c r="L10" s="2" t="s">
        <v>8</v>
      </c>
    </row>
    <row r="11" spans="1:15" x14ac:dyDescent="0.25">
      <c r="G11" s="2" t="s">
        <v>9</v>
      </c>
      <c r="H11" s="2">
        <v>3</v>
      </c>
      <c r="I11" s="2">
        <v>3</v>
      </c>
      <c r="J11" s="2">
        <v>3</v>
      </c>
      <c r="K11" s="2">
        <v>3</v>
      </c>
      <c r="L11" s="2" t="s">
        <v>18</v>
      </c>
      <c r="M11" t="s">
        <v>19</v>
      </c>
      <c r="O11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4" sqref="B4:G15"/>
    </sheetView>
  </sheetViews>
  <sheetFormatPr baseColWidth="10" defaultRowHeight="15" x14ac:dyDescent="0.25"/>
  <cols>
    <col min="5" max="5" width="13.28515625" bestFit="1" customWidth="1"/>
    <col min="6" max="6" width="13.85546875" bestFit="1" customWidth="1"/>
    <col min="8" max="8" width="13.140625" bestFit="1" customWidth="1"/>
  </cols>
  <sheetData>
    <row r="1" spans="1:8" x14ac:dyDescent="0.25">
      <c r="C1" t="s">
        <v>12</v>
      </c>
      <c r="E1" t="s">
        <v>20</v>
      </c>
    </row>
    <row r="4" spans="1:8" x14ac:dyDescent="0.25">
      <c r="B4" s="2"/>
      <c r="C4" s="2" t="s">
        <v>13</v>
      </c>
      <c r="D4" s="2" t="s">
        <v>14</v>
      </c>
      <c r="E4" s="2" t="s">
        <v>15</v>
      </c>
      <c r="F4" s="2" t="s">
        <v>16</v>
      </c>
      <c r="G4" s="2"/>
    </row>
    <row r="5" spans="1:8" x14ac:dyDescent="0.25">
      <c r="B5" s="2"/>
      <c r="C5" s="3" t="s">
        <v>3</v>
      </c>
      <c r="D5" s="3" t="s">
        <v>4</v>
      </c>
      <c r="E5" s="3" t="s">
        <v>5</v>
      </c>
      <c r="F5" s="3" t="s">
        <v>6</v>
      </c>
      <c r="G5" s="6" t="s">
        <v>21</v>
      </c>
    </row>
    <row r="6" spans="1:8" x14ac:dyDescent="0.25">
      <c r="A6">
        <v>0</v>
      </c>
      <c r="B6" s="4">
        <v>0.33333333333333331</v>
      </c>
      <c r="C6" s="2">
        <f>0.015*20</f>
        <v>0.3</v>
      </c>
      <c r="D6" s="2">
        <f>0.015*20</f>
        <v>0.3</v>
      </c>
      <c r="E6" s="2">
        <v>0.31</v>
      </c>
      <c r="F6" s="2">
        <f>0.016*20</f>
        <v>0.32</v>
      </c>
      <c r="G6" s="2">
        <v>0</v>
      </c>
    </row>
    <row r="7" spans="1:8" x14ac:dyDescent="0.25">
      <c r="A7">
        <v>3</v>
      </c>
      <c r="B7" s="4">
        <v>0.45833333333333331</v>
      </c>
      <c r="C7" s="2">
        <f>0.045*20</f>
        <v>0.89999999999999991</v>
      </c>
      <c r="D7" s="2">
        <f>0.036*20</f>
        <v>0.72</v>
      </c>
      <c r="E7" s="2">
        <f>0.035*20</f>
        <v>0.70000000000000007</v>
      </c>
      <c r="F7" s="2">
        <f>0.042*20</f>
        <v>0.84000000000000008</v>
      </c>
      <c r="G7" s="2">
        <v>3</v>
      </c>
    </row>
    <row r="8" spans="1:8" x14ac:dyDescent="0.25">
      <c r="A8">
        <v>4.5</v>
      </c>
      <c r="B8" s="4">
        <v>0.52083333333333337</v>
      </c>
      <c r="C8" s="2">
        <f>0.071*20</f>
        <v>1.42</v>
      </c>
      <c r="D8" s="2">
        <f>0.068*20</f>
        <v>1.36</v>
      </c>
      <c r="E8" s="2">
        <f>0.064*20</f>
        <v>1.28</v>
      </c>
      <c r="F8" s="2">
        <f>0.078*20</f>
        <v>1.56</v>
      </c>
      <c r="G8" s="2">
        <v>4.5</v>
      </c>
    </row>
    <row r="9" spans="1:8" x14ac:dyDescent="0.25">
      <c r="A9">
        <v>5.5</v>
      </c>
      <c r="B9" s="4">
        <v>0.5625</v>
      </c>
      <c r="C9" s="2">
        <f>0.106*20</f>
        <v>2.12</v>
      </c>
      <c r="D9" s="2">
        <f>0.095*20</f>
        <v>1.9</v>
      </c>
      <c r="E9" s="2">
        <f>0.093*20</f>
        <v>1.8599999999999999</v>
      </c>
      <c r="F9" s="2">
        <f>0.122*20</f>
        <v>2.44</v>
      </c>
      <c r="G9" s="7">
        <v>5.5</v>
      </c>
    </row>
    <row r="10" spans="1:8" x14ac:dyDescent="0.25">
      <c r="A10">
        <v>6</v>
      </c>
      <c r="B10" s="4">
        <v>0.58333333333333337</v>
      </c>
      <c r="C10" s="2">
        <f>0.13*20</f>
        <v>2.6</v>
      </c>
      <c r="D10" s="2">
        <f>0.124*20</f>
        <v>2.48</v>
      </c>
      <c r="E10" s="2">
        <f>0.128*20</f>
        <v>2.56</v>
      </c>
      <c r="F10" s="2">
        <f>0.148*20</f>
        <v>2.96</v>
      </c>
      <c r="G10" s="2">
        <v>6</v>
      </c>
      <c r="H10" t="s">
        <v>22</v>
      </c>
    </row>
    <row r="11" spans="1:8" x14ac:dyDescent="0.25">
      <c r="A11">
        <v>6.2</v>
      </c>
      <c r="B11" s="4">
        <v>0.59722222222222221</v>
      </c>
      <c r="C11" s="2">
        <f>0.149*20</f>
        <v>2.98</v>
      </c>
      <c r="D11" s="2">
        <f>0.161*20</f>
        <v>3.22</v>
      </c>
      <c r="E11" s="2">
        <f>0.145*20</f>
        <v>2.9</v>
      </c>
      <c r="F11" s="2">
        <f>0.152*20</f>
        <v>3.04</v>
      </c>
      <c r="G11" s="2"/>
    </row>
    <row r="12" spans="1:8" x14ac:dyDescent="0.25">
      <c r="A12">
        <v>9</v>
      </c>
      <c r="B12" s="4">
        <v>0.70833333333333337</v>
      </c>
      <c r="C12" s="2">
        <f>0.195*20</f>
        <v>3.9000000000000004</v>
      </c>
      <c r="D12" s="2">
        <f>0.207*20</f>
        <v>4.1399999999999997</v>
      </c>
      <c r="E12" s="2">
        <f>0.203*20</f>
        <v>4.0600000000000005</v>
      </c>
      <c r="F12" s="2">
        <f>0.214*20</f>
        <v>4.28</v>
      </c>
      <c r="G12" s="2">
        <v>9</v>
      </c>
    </row>
    <row r="13" spans="1:8" x14ac:dyDescent="0.25">
      <c r="A13">
        <v>12</v>
      </c>
      <c r="B13" s="4">
        <v>0.83333333333333337</v>
      </c>
      <c r="C13" s="2">
        <v>4.3</v>
      </c>
      <c r="D13" s="2">
        <v>4.5199999999999996</v>
      </c>
      <c r="E13" s="2">
        <v>4.3499999999999996</v>
      </c>
      <c r="F13" s="2">
        <v>4.3600000000000003</v>
      </c>
      <c r="G13" s="2"/>
    </row>
    <row r="14" spans="1:8" x14ac:dyDescent="0.25">
      <c r="A14">
        <v>26</v>
      </c>
      <c r="B14" s="4">
        <v>0.41666666666666669</v>
      </c>
      <c r="C14" s="2">
        <v>5.4</v>
      </c>
      <c r="D14" s="2">
        <v>5.52</v>
      </c>
      <c r="E14" s="2">
        <v>5.47</v>
      </c>
      <c r="F14" s="2">
        <v>5.3</v>
      </c>
      <c r="G14" s="2"/>
    </row>
    <row r="15" spans="1:8" x14ac:dyDescent="0.25">
      <c r="A15">
        <v>28</v>
      </c>
      <c r="B15" s="4">
        <v>0.5</v>
      </c>
      <c r="C15" s="2">
        <v>5.38</v>
      </c>
      <c r="D15" s="2">
        <v>5.5</v>
      </c>
      <c r="E15" s="2">
        <v>5.51</v>
      </c>
      <c r="F15" s="2">
        <v>5.23</v>
      </c>
      <c r="G15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Vorkulturen</vt:lpstr>
      <vt:lpstr>DASBOX-Kultivierung</vt:lpstr>
      <vt:lpstr>DASBOX-Einstellungen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Kranz, Angela</dc:creator>
  <cp:lastModifiedBy>Kranz, Angela</cp:lastModifiedBy>
  <dcterms:created xsi:type="dcterms:W3CDTF">2019-05-16T05:37:44Z</dcterms:created>
  <dcterms:modified xsi:type="dcterms:W3CDTF">2019-07-31T09:11:26Z</dcterms:modified>
</cp:coreProperties>
</file>